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ef4c6b0303e61091/Desktop/AGAR 2023 2024/"/>
    </mc:Choice>
  </mc:AlternateContent>
  <xr:revisionPtr revIDLastSave="191" documentId="8_{B46AD252-8531-4751-B112-151FF4F29DF0}" xr6:coauthVersionLast="47" xr6:coauthVersionMax="47" xr10:uidLastSave="{1AACBFD5-21F3-4B16-9AB1-C4EB283511C5}"/>
  <bookViews>
    <workbookView xWindow="-108" yWindow="-108" windowWidth="23256" windowHeight="12456" tabRatio="874" activeTab="6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C34" i="11"/>
  <c r="C40" i="11"/>
  <c r="B40" i="11"/>
  <c r="D39" i="11"/>
  <c r="D38" i="11"/>
  <c r="D37" i="11"/>
  <c r="C13" i="13"/>
  <c r="D13" i="13"/>
  <c r="D40" i="11" l="1"/>
  <c r="F20" i="14"/>
  <c r="F17" i="14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G21" i="14" l="1"/>
  <c r="J9" i="13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<sst xmlns="http://schemas.openxmlformats.org/spreadsheetml/2006/main" count="173" uniqueCount="93">
  <si>
    <t>Total</t>
  </si>
  <si>
    <t>Explanation (Ensure each explanation is quantified)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</si>
  <si>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</si>
  <si>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</si>
  <si>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</si>
  <si>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</si>
  <si>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</si>
  <si>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</si>
  <si>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</si>
  <si>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</si>
  <si>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</si>
  <si>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</si>
  <si>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</si>
  <si>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</si>
  <si>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</si>
  <si>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</si>
  <si>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</si>
  <si>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</si>
  <si>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</si>
  <si>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</si>
  <si>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</si>
  <si>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</si>
  <si>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</si>
  <si>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</si>
  <si>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</si>
  <si>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</si>
  <si>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</si>
  <si>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</si>
  <si>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</si>
  <si>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</si>
  <si>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</si>
  <si>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</si>
  <si>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</si>
  <si>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</si>
  <si>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</si>
  <si>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</si>
  <si>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</si>
  <si>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</si>
  <si>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</si>
  <si>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</si>
  <si>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</si>
  <si>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</si>
  <si>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</si>
  <si>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</si>
  <si>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</si>
  <si>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</si>
  <si>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</si>
  <si>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</si>
  <si>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</si>
  <si>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General reserve</t>
  </si>
  <si>
    <t>Total reserves (must agree to Box 7)</t>
  </si>
  <si>
    <t>Bal c/f checker</t>
  </si>
  <si>
    <t>Accounting statements 2023-24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</si>
  <si>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</si>
  <si>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</si>
  <si>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</si>
  <si>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</si>
  <si>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</si>
  <si>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</si>
  <si>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</si>
  <si>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</si>
  <si>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</si>
  <si>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</si>
  <si>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</si>
  <si>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</si>
  <si>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Council tax support grant received in 22/23, nothing in 2023/2024</t>
  </si>
  <si>
    <t>£2070 less recoverable VAT claimed back in 22/23 compared to 23/24  on purchases</t>
  </si>
  <si>
    <t>Higher bank interest received on account balances in 23/24 compared to 22/23</t>
  </si>
  <si>
    <t>New website purchased in 22/23, just running costs in 23/24</t>
  </si>
  <si>
    <t>Clerks Training costs higher in 23/24 due to CILCA being gained</t>
  </si>
  <si>
    <t>Yes</t>
  </si>
  <si>
    <t>Clerks expenses reduced in 23/24 compared to 22/23</t>
  </si>
  <si>
    <t>Postage costs increase on 22/23</t>
  </si>
  <si>
    <t>Insurance costs rise on 22/23</t>
  </si>
  <si>
    <t>Slight reduction in costs in maintaining community grass area</t>
  </si>
  <si>
    <t>Maximum community donations given in 23/24 compared to 22/23</t>
  </si>
  <si>
    <t>Slight increase in audit fees compared to 22/23</t>
  </si>
  <si>
    <t>PRoW cutting costs increased in  23/24 compared to 22/23</t>
  </si>
  <si>
    <t>Room Hire increase in costs on 22/23 due to hire of hall when school was not available in 23/24</t>
  </si>
  <si>
    <t>Queens canopy plaque purchased in 22/23 not in 23/24</t>
  </si>
  <si>
    <t>Rialtas software coded to subscriptions this year</t>
  </si>
  <si>
    <t>£1960 New Defibrillator purchased and installed in 23/24 for the community, new pads in 23/24 £160 in 22/23 a new Defibrillator cabinet and pads was purchased £675, a new salt bin was purchased in 22/23 £280, Notice board relocated in 22/23 £460</t>
  </si>
  <si>
    <t>New community Defibrillator purchased in 23/24 £1352 + New defibrillator Battery £160</t>
  </si>
  <si>
    <t>£7300 CIL Grant received in  23/24, compared to 22/23 receiving Nil. £1350 donation received from community towards Defibrillator and £121 less LMP grant received in 23/24.</t>
  </si>
  <si>
    <t>Cornwall Council services</t>
  </si>
  <si>
    <t>Elections</t>
  </si>
  <si>
    <t>Financial Reserves</t>
  </si>
  <si>
    <t>Community Projects</t>
  </si>
  <si>
    <t>PRoW</t>
  </si>
  <si>
    <t>Plovers Field</t>
  </si>
  <si>
    <t>Includes Rialtas software fees and making tax digital costs, but less than last year as last year the software was new and had set up costs.</t>
  </si>
  <si>
    <t>Less VAT paid on fewer purchases and services than in 22/23</t>
  </si>
  <si>
    <t>Total expenditure or payments made to and on behalf of all employees.  Include gross salaries and wages, employers NI contributions, employers pension contributions, gratuities and severance payments.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</si>
</sst>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7" fillId="0" borderId="3" xfId="0" applyFont="1" applyBorder="1"/>
    <xf numFmtId="0" fontId="8" fillId="0" borderId="2" xfId="0" applyFont="1" applyBorder="1"/>
    <xf numFmtId="0" fontId="8" fillId="0" borderId="3" xfId="0" applyFont="1" applyBorder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6" workbookViewId="0">
      <selection activeCell="I10" sqref="I10"/>
    </sheetView>
  </sheetViews>
  <sheetFormatPr defaultRowHeight="14.4" x14ac:dyDescent="0.3"/>
  <cols>
    <col min="1" max="1" width="4.109375" customWidth="1"/>
    <col min="2" max="2" width="28.6640625" style="22" customWidth="1"/>
    <col min="3" max="6" width="16.5546875" customWidth="1"/>
    <col min="7" max="8" width="16.5546875" hidden="1" customWidth="1"/>
    <col min="9" max="9" width="77.109375" style="24" customWidth="1"/>
    <col min="10" max="10" width="23.109375" bestFit="1" customWidth="1"/>
  </cols>
  <sheetData>
    <row r="1" spans="2:10" ht="17.25" customHeight="1" x14ac:dyDescent="0.3">
      <c r="B1" s="26" t="s">
        <v>52</v>
      </c>
    </row>
    <row r="3" spans="2:10" ht="15" customHeight="1" x14ac:dyDescent="0.3">
      <c r="B3" s="81" t="s">
        <v>37</v>
      </c>
      <c r="C3" s="82"/>
      <c r="D3" s="82"/>
      <c r="E3" s="82"/>
      <c r="F3" s="82"/>
      <c r="G3" s="82"/>
      <c r="H3" s="82"/>
      <c r="I3" s="82"/>
    </row>
    <row r="4" spans="2:10" ht="15" customHeight="1" thickBot="1" x14ac:dyDescent="0.35"/>
    <row r="5" spans="2:10" ht="15" customHeight="1" x14ac:dyDescent="0.3">
      <c r="B5" s="27"/>
      <c r="C5" s="80" t="s">
        <v>15</v>
      </c>
      <c r="D5" s="80"/>
      <c r="E5" s="47"/>
      <c r="F5" s="47"/>
      <c r="G5" s="47"/>
      <c r="H5" s="47"/>
      <c r="I5" s="37" t="s">
        <v>16</v>
      </c>
      <c r="J5" s="42" t="s">
        <v>41</v>
      </c>
    </row>
    <row r="6" spans="2:10" ht="28.8" x14ac:dyDescent="0.3">
      <c r="B6" s="28"/>
      <c r="C6" s="29">
        <v>45016</v>
      </c>
      <c r="D6" s="29">
        <v>45382</v>
      </c>
      <c r="E6" s="48" t="s">
        <v>42</v>
      </c>
      <c r="F6" s="48" t="s">
        <v>43</v>
      </c>
      <c r="G6" s="48"/>
      <c r="H6" s="48"/>
      <c r="I6" s="38" t="s">
        <v>36</v>
      </c>
      <c r="J6" s="43"/>
    </row>
    <row r="7" spans="2:10" s="21" customFormat="1" ht="28.8" x14ac:dyDescent="0.3">
      <c r="B7" s="30" t="s">
        <v>17</v>
      </c>
      <c r="C7" s="68">
        <v>33456</v>
      </c>
      <c r="D7" s="68">
        <v>30825</v>
      </c>
      <c r="E7" s="55"/>
      <c r="F7" s="55"/>
      <c r="G7" s="50"/>
      <c r="H7" s="50"/>
      <c r="I7" s="39" t="s">
        <v>35</v>
      </c>
      <c r="J7" s="44"/>
    </row>
    <row r="8" spans="2:10" s="21" customFormat="1" ht="28.8" x14ac:dyDescent="0.3">
      <c r="B8" s="30" t="s">
        <v>18</v>
      </c>
      <c r="C8" s="68">
        <v>14281</v>
      </c>
      <c r="D8" s="68">
        <v>14710</v>
      </c>
      <c r="E8" s="50">
        <f>D8-C8</f>
        <v>429</v>
      </c>
      <c r="F8" s="49">
        <f>IF(AND(C8=0,D8=0),0,IF(C8=0,1,IF(D8=0,-1,(D8-C8)/C8)))</f>
        <v>3.0039913171346546E-2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19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3">
      <c r="B9" s="30" t="s">
        <v>20</v>
      </c>
      <c r="C9" s="68">
        <v>5575</v>
      </c>
      <c r="D9" s="68">
        <v>12072</v>
      </c>
      <c r="E9" s="50">
        <f t="shared" ref="E9:E12" si="0">D9-C9</f>
        <v>6497</v>
      </c>
      <c r="F9" s="49">
        <f t="shared" ref="F9:F12" si="1">IF(AND(C9=0,D9=0),0,IF(C9=0,1,IF(D9=0,-1,(D9-C9)/C9)))</f>
        <v>1.1653811659192825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21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22</v>
      </c>
      <c r="C10" s="68">
        <v>9681</v>
      </c>
      <c r="D10" s="68">
        <v>10659</v>
      </c>
      <c r="E10" s="50">
        <f t="shared" si="0"/>
        <v>978</v>
      </c>
      <c r="F10" s="49">
        <f t="shared" si="1"/>
        <v>0.10102262162999689</v>
      </c>
      <c r="G10" s="34" t="str">
        <f t="shared" si="2"/>
        <v>No</v>
      </c>
      <c r="H10" s="34" t="str">
        <f t="shared" si="3"/>
        <v>No</v>
      </c>
      <c r="I10" s="39" t="s">
        <v>92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28.8" x14ac:dyDescent="0.3">
      <c r="B11" s="31" t="s">
        <v>23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24</v>
      </c>
      <c r="J11" s="46" t="str">
        <f t="shared" si="4"/>
        <v>No explanation required</v>
      </c>
    </row>
    <row r="12" spans="2:10" ht="28.8" x14ac:dyDescent="0.3">
      <c r="B12" s="31" t="s">
        <v>25</v>
      </c>
      <c r="C12" s="68">
        <v>12806</v>
      </c>
      <c r="D12" s="68">
        <v>10297</v>
      </c>
      <c r="E12" s="50">
        <f t="shared" si="0"/>
        <v>-2509</v>
      </c>
      <c r="F12" s="49">
        <f t="shared" si="1"/>
        <v>-0.1959237857254412</v>
      </c>
      <c r="G12" s="34" t="str">
        <f t="shared" si="2"/>
        <v>No</v>
      </c>
      <c r="H12" s="34" t="str">
        <f t="shared" si="3"/>
        <v>Yes</v>
      </c>
      <c r="I12" s="39" t="s">
        <v>26</v>
      </c>
      <c r="J12" s="46" t="str">
        <f t="shared" si="4"/>
        <v>Please explain within the relevant tab</v>
      </c>
    </row>
    <row r="13" spans="2:10" ht="38.25" customHeight="1" thickBot="1" x14ac:dyDescent="0.35">
      <c r="B13" s="32" t="s">
        <v>27</v>
      </c>
      <c r="C13" s="69">
        <f>C7+C8+C9-C10-C11-C12</f>
        <v>30825</v>
      </c>
      <c r="D13" s="69">
        <f>D7+D8+D9-D10-D11-D12</f>
        <v>36651</v>
      </c>
      <c r="E13" s="56"/>
      <c r="F13" s="56"/>
      <c r="G13" s="51"/>
      <c r="H13" s="51"/>
      <c r="I13" s="40" t="s">
        <v>28</v>
      </c>
      <c r="J13" s="46" t="s">
        <v>60</v>
      </c>
    </row>
    <row r="14" spans="2:10" ht="15" thickBot="1" x14ac:dyDescent="0.35">
      <c r="B14" s="23"/>
      <c r="C14" s="52" t="s">
        <v>51</v>
      </c>
      <c r="D14" s="52" t="s">
        <v>51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29</v>
      </c>
      <c r="C15" s="70">
        <v>30825</v>
      </c>
      <c r="D15" s="70">
        <v>36651</v>
      </c>
      <c r="E15" s="54"/>
      <c r="F15" s="57"/>
      <c r="G15" s="53"/>
      <c r="H15" s="53"/>
      <c r="I15" s="41" t="s">
        <v>30</v>
      </c>
      <c r="J15" s="45"/>
    </row>
    <row r="16" spans="2:10" ht="28.8" x14ac:dyDescent="0.3">
      <c r="B16" s="31" t="s">
        <v>31</v>
      </c>
      <c r="C16" s="68">
        <v>22038</v>
      </c>
      <c r="D16" s="68">
        <v>23550</v>
      </c>
      <c r="E16" s="50">
        <f>D16-C16</f>
        <v>1512</v>
      </c>
      <c r="F16" s="49">
        <f t="shared" ref="F16:F17" si="5">IF(AND(C16=0,D16=0),0,IF(C16=0,1,IF(D16=0,-1,(D16-C16)/C16)))</f>
        <v>6.8608766675741895E-2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32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2" t="s">
        <v>33</v>
      </c>
      <c r="C17" s="71">
        <v>0</v>
      </c>
      <c r="D17" s="71"/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34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7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1" sqref="B11:C11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3</v>
      </c>
    </row>
    <row r="3" spans="2:6" x14ac:dyDescent="0.3">
      <c r="B3" s="8"/>
    </row>
    <row r="4" spans="2:6" x14ac:dyDescent="0.3">
      <c r="B4" t="s">
        <v>2</v>
      </c>
      <c r="C4" s="36">
        <f>'Accounting Statement'!C8</f>
        <v>14281</v>
      </c>
      <c r="D4" t="s">
        <v>53</v>
      </c>
      <c r="E4" s="36">
        <f>'Accounting Statement'!D8</f>
        <v>14710</v>
      </c>
    </row>
    <row r="6" spans="2:6" x14ac:dyDescent="0.3">
      <c r="D6" t="s">
        <v>5</v>
      </c>
      <c r="E6" s="1">
        <f>E4-C4</f>
        <v>429</v>
      </c>
    </row>
    <row r="7" spans="2:6" x14ac:dyDescent="0.3">
      <c r="D7" t="s">
        <v>38</v>
      </c>
      <c r="E7" s="6">
        <f>IF(AND(C4=0,E4=0),0,IF(C4=0,1,IF(E4=0,-1,(E4-C4)/C4)))</f>
        <v>3.0039913171346546E-2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7</v>
      </c>
    </row>
    <row r="10" spans="2:6" x14ac:dyDescent="0.3">
      <c r="B10" s="8"/>
    </row>
    <row r="11" spans="2:6" s="3" customFormat="1" ht="27.6" x14ac:dyDescent="0.3">
      <c r="B11" s="4" t="s">
        <v>4</v>
      </c>
      <c r="C11" s="4" t="s">
        <v>54</v>
      </c>
      <c r="D11" s="5" t="s">
        <v>5</v>
      </c>
      <c r="E11" s="85" t="s">
        <v>1</v>
      </c>
      <c r="F11" s="86"/>
    </row>
    <row r="12" spans="2:6" s="11" customFormat="1" x14ac:dyDescent="0.3">
      <c r="B12" s="12"/>
      <c r="C12" s="12"/>
      <c r="D12" s="13">
        <f t="shared" ref="D12:D25" si="0">C12-B12</f>
        <v>0</v>
      </c>
      <c r="E12" s="83"/>
      <c r="F12" s="84"/>
    </row>
    <row r="13" spans="2:6" s="11" customFormat="1" x14ac:dyDescent="0.3">
      <c r="B13" s="12"/>
      <c r="C13" s="12"/>
      <c r="D13" s="13">
        <f t="shared" si="0"/>
        <v>0</v>
      </c>
      <c r="E13" s="83"/>
      <c r="F13" s="84"/>
    </row>
    <row r="14" spans="2:6" s="11" customFormat="1" x14ac:dyDescent="0.3">
      <c r="B14" s="12"/>
      <c r="C14" s="12"/>
      <c r="D14" s="13">
        <f t="shared" si="0"/>
        <v>0</v>
      </c>
      <c r="E14" s="83"/>
      <c r="F14" s="84"/>
    </row>
    <row r="15" spans="2:6" s="11" customFormat="1" x14ac:dyDescent="0.3">
      <c r="B15" s="12"/>
      <c r="C15" s="12"/>
      <c r="D15" s="13">
        <f t="shared" si="0"/>
        <v>0</v>
      </c>
      <c r="E15" s="83"/>
      <c r="F15" s="84"/>
    </row>
    <row r="16" spans="2:6" s="11" customFormat="1" x14ac:dyDescent="0.3">
      <c r="B16" s="12"/>
      <c r="C16" s="12"/>
      <c r="D16" s="13">
        <f t="shared" si="0"/>
        <v>0</v>
      </c>
      <c r="E16" s="83"/>
      <c r="F16" s="84"/>
    </row>
    <row r="17" spans="1:8" s="11" customFormat="1" x14ac:dyDescent="0.3">
      <c r="B17" s="12"/>
      <c r="C17" s="12"/>
      <c r="D17" s="13">
        <f t="shared" si="0"/>
        <v>0</v>
      </c>
      <c r="E17" s="83"/>
      <c r="F17" s="84"/>
    </row>
    <row r="18" spans="1:8" s="11" customFormat="1" x14ac:dyDescent="0.3">
      <c r="B18" s="12"/>
      <c r="C18" s="12"/>
      <c r="D18" s="13">
        <f t="shared" si="0"/>
        <v>0</v>
      </c>
      <c r="E18" s="83"/>
      <c r="F18" s="84"/>
    </row>
    <row r="19" spans="1:8" s="11" customFormat="1" x14ac:dyDescent="0.3">
      <c r="B19" s="12"/>
      <c r="C19" s="12"/>
      <c r="D19" s="13">
        <f t="shared" si="0"/>
        <v>0</v>
      </c>
      <c r="E19" s="83"/>
      <c r="F19" s="84"/>
    </row>
    <row r="20" spans="1:8" s="11" customFormat="1" x14ac:dyDescent="0.3">
      <c r="B20" s="12"/>
      <c r="C20" s="12"/>
      <c r="D20" s="13">
        <f t="shared" si="0"/>
        <v>0</v>
      </c>
      <c r="E20" s="83"/>
      <c r="F20" s="84"/>
    </row>
    <row r="21" spans="1:8" s="11" customFormat="1" x14ac:dyDescent="0.3">
      <c r="B21" s="12"/>
      <c r="C21" s="12"/>
      <c r="D21" s="13">
        <f t="shared" si="0"/>
        <v>0</v>
      </c>
      <c r="E21" s="83"/>
      <c r="F21" s="84"/>
    </row>
    <row r="22" spans="1:8" s="11" customFormat="1" x14ac:dyDescent="0.3">
      <c r="B22" s="12"/>
      <c r="C22" s="12"/>
      <c r="D22" s="13">
        <f t="shared" si="0"/>
        <v>0</v>
      </c>
      <c r="E22" s="83"/>
      <c r="F22" s="84"/>
    </row>
    <row r="23" spans="1:8" s="11" customFormat="1" x14ac:dyDescent="0.3">
      <c r="B23" s="12"/>
      <c r="C23" s="12"/>
      <c r="D23" s="13">
        <f t="shared" si="0"/>
        <v>0</v>
      </c>
      <c r="E23" s="83"/>
      <c r="F23" s="84"/>
    </row>
    <row r="24" spans="1:8" s="11" customFormat="1" x14ac:dyDescent="0.3">
      <c r="B24" s="12"/>
      <c r="C24" s="12"/>
      <c r="D24" s="13">
        <f t="shared" si="0"/>
        <v>0</v>
      </c>
      <c r="E24" s="83"/>
      <c r="F24" s="84"/>
    </row>
    <row r="25" spans="1:8" s="11" customFormat="1" x14ac:dyDescent="0.3">
      <c r="B25" s="12"/>
      <c r="C25" s="12"/>
      <c r="D25" s="13">
        <f t="shared" si="0"/>
        <v>0</v>
      </c>
      <c r="E25" s="83"/>
      <c r="F25" s="84"/>
    </row>
    <row r="26" spans="1:8" x14ac:dyDescent="0.3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7"/>
      <c r="F26" s="84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6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orientation="landscape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topLeftCell="A9" workbookViewId="0">
      <selection activeCell="E16" sqref="E16:F16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143.44140625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2</v>
      </c>
      <c r="C4" s="36">
        <f>'Accounting Statement'!C9</f>
        <v>5575</v>
      </c>
      <c r="D4" t="s">
        <v>53</v>
      </c>
      <c r="E4" s="36">
        <f>'Accounting Statement'!D9</f>
        <v>12072</v>
      </c>
    </row>
    <row r="6" spans="1:7" x14ac:dyDescent="0.3">
      <c r="D6" t="s">
        <v>5</v>
      </c>
      <c r="E6" s="1">
        <f>E4-C4</f>
        <v>6497</v>
      </c>
    </row>
    <row r="7" spans="1:7" x14ac:dyDescent="0.3">
      <c r="D7" t="s">
        <v>38</v>
      </c>
      <c r="E7" s="6">
        <f>IF(AND(C4=0,E4=0),0,IF(C4=0,1,IF(E4=0,-1,(E4-C4)/C4)))</f>
        <v>1.1653811659192825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7</v>
      </c>
    </row>
    <row r="10" spans="1:7" x14ac:dyDescent="0.3">
      <c r="B10" s="76" t="s">
        <v>39</v>
      </c>
    </row>
    <row r="11" spans="1:7" x14ac:dyDescent="0.3">
      <c r="B11" s="76" t="s">
        <v>55</v>
      </c>
    </row>
    <row r="12" spans="1:7" x14ac:dyDescent="0.3">
      <c r="B12" s="76"/>
    </row>
    <row r="13" spans="1:7" x14ac:dyDescent="0.3">
      <c r="B13" s="8"/>
    </row>
    <row r="14" spans="1:7" s="3" customFormat="1" ht="27.6" x14ac:dyDescent="0.3">
      <c r="B14" s="4" t="s">
        <v>4</v>
      </c>
      <c r="C14" s="4" t="s">
        <v>54</v>
      </c>
      <c r="D14" s="5" t="s">
        <v>5</v>
      </c>
      <c r="E14" s="85" t="s">
        <v>1</v>
      </c>
      <c r="F14" s="86"/>
    </row>
    <row r="15" spans="1:7" s="17" customFormat="1" x14ac:dyDescent="0.3">
      <c r="A15" s="16"/>
      <c r="B15" s="13">
        <v>1766</v>
      </c>
      <c r="C15" s="13">
        <v>10295</v>
      </c>
      <c r="D15" s="74">
        <f>C15-B15</f>
        <v>8529</v>
      </c>
      <c r="E15" s="83" t="s">
        <v>83</v>
      </c>
      <c r="F15" s="88"/>
      <c r="G15" s="16"/>
    </row>
    <row r="16" spans="1:7" s="11" customFormat="1" x14ac:dyDescent="0.3">
      <c r="B16" s="12">
        <v>106</v>
      </c>
      <c r="C16" s="12">
        <v>0</v>
      </c>
      <c r="D16" s="74">
        <f t="shared" ref="D16:D29" si="0">C16-B16</f>
        <v>-106</v>
      </c>
      <c r="E16" s="83" t="s">
        <v>65</v>
      </c>
      <c r="F16" s="84"/>
    </row>
    <row r="17" spans="1:8" s="11" customFormat="1" x14ac:dyDescent="0.3">
      <c r="B17" s="12">
        <v>3670</v>
      </c>
      <c r="C17" s="12">
        <v>1600</v>
      </c>
      <c r="D17" s="74">
        <f t="shared" si="0"/>
        <v>-2070</v>
      </c>
      <c r="E17" s="83" t="s">
        <v>66</v>
      </c>
      <c r="F17" s="84"/>
    </row>
    <row r="18" spans="1:8" s="11" customFormat="1" x14ac:dyDescent="0.3">
      <c r="B18" s="12">
        <v>32</v>
      </c>
      <c r="C18" s="12">
        <v>176</v>
      </c>
      <c r="D18" s="74">
        <f t="shared" si="0"/>
        <v>144</v>
      </c>
      <c r="E18" s="83" t="s">
        <v>67</v>
      </c>
      <c r="F18" s="84"/>
    </row>
    <row r="19" spans="1:8" s="11" customFormat="1" x14ac:dyDescent="0.3">
      <c r="B19" s="12"/>
      <c r="C19" s="12"/>
      <c r="D19" s="74">
        <f t="shared" si="0"/>
        <v>0</v>
      </c>
      <c r="E19" s="83"/>
      <c r="F19" s="84"/>
    </row>
    <row r="20" spans="1:8" s="11" customFormat="1" x14ac:dyDescent="0.3">
      <c r="B20" s="12"/>
      <c r="C20" s="12"/>
      <c r="D20" s="74">
        <f t="shared" si="0"/>
        <v>0</v>
      </c>
      <c r="E20" s="83"/>
      <c r="F20" s="84"/>
    </row>
    <row r="21" spans="1:8" s="11" customFormat="1" x14ac:dyDescent="0.3">
      <c r="B21" s="12"/>
      <c r="C21" s="12"/>
      <c r="D21" s="74">
        <f t="shared" si="0"/>
        <v>0</v>
      </c>
      <c r="E21" s="83"/>
      <c r="F21" s="84"/>
    </row>
    <row r="22" spans="1:8" s="11" customFormat="1" x14ac:dyDescent="0.3">
      <c r="B22" s="12"/>
      <c r="C22" s="12"/>
      <c r="D22" s="74">
        <f t="shared" si="0"/>
        <v>0</v>
      </c>
      <c r="E22" s="83"/>
      <c r="F22" s="84"/>
    </row>
    <row r="23" spans="1:8" s="11" customFormat="1" x14ac:dyDescent="0.3">
      <c r="B23" s="12"/>
      <c r="C23" s="12"/>
      <c r="D23" s="74">
        <f t="shared" si="0"/>
        <v>0</v>
      </c>
      <c r="E23" s="83"/>
      <c r="F23" s="84"/>
    </row>
    <row r="24" spans="1:8" s="11" customFormat="1" x14ac:dyDescent="0.3">
      <c r="B24" s="12"/>
      <c r="C24" s="12"/>
      <c r="D24" s="74">
        <f t="shared" si="0"/>
        <v>0</v>
      </c>
      <c r="E24" s="83"/>
      <c r="F24" s="84"/>
    </row>
    <row r="25" spans="1:8" s="11" customFormat="1" x14ac:dyDescent="0.3">
      <c r="B25" s="12"/>
      <c r="C25" s="12"/>
      <c r="D25" s="74">
        <f t="shared" si="0"/>
        <v>0</v>
      </c>
      <c r="E25" s="83"/>
      <c r="F25" s="84"/>
    </row>
    <row r="26" spans="1:8" s="11" customFormat="1" x14ac:dyDescent="0.3">
      <c r="B26" s="12"/>
      <c r="C26" s="12"/>
      <c r="D26" s="74">
        <f t="shared" si="0"/>
        <v>0</v>
      </c>
      <c r="E26" s="83"/>
      <c r="F26" s="84"/>
    </row>
    <row r="27" spans="1:8" s="11" customFormat="1" x14ac:dyDescent="0.3">
      <c r="B27" s="12"/>
      <c r="C27" s="12"/>
      <c r="D27" s="74">
        <f t="shared" si="0"/>
        <v>0</v>
      </c>
      <c r="E27" s="83"/>
      <c r="F27" s="84"/>
    </row>
    <row r="28" spans="1:8" s="11" customFormat="1" x14ac:dyDescent="0.3">
      <c r="B28" s="12"/>
      <c r="C28" s="12"/>
      <c r="D28" s="74">
        <f t="shared" si="0"/>
        <v>0</v>
      </c>
      <c r="E28" s="83"/>
      <c r="F28" s="84"/>
    </row>
    <row r="29" spans="1:8" s="11" customFormat="1" x14ac:dyDescent="0.3">
      <c r="B29" s="12"/>
      <c r="C29" s="12"/>
      <c r="D29" s="74">
        <f t="shared" si="0"/>
        <v>0</v>
      </c>
      <c r="E29" s="83"/>
      <c r="F29" s="84"/>
    </row>
    <row r="30" spans="1:8" x14ac:dyDescent="0.3">
      <c r="A30" s="9" t="s">
        <v>0</v>
      </c>
      <c r="B30" s="10">
        <f>SUM(B15:B29)</f>
        <v>5574</v>
      </c>
      <c r="C30" s="10">
        <f>SUM(C15:C29)</f>
        <v>12071</v>
      </c>
      <c r="D30" s="75">
        <f>SUM(D15:D29)</f>
        <v>6497</v>
      </c>
      <c r="E30" s="87"/>
      <c r="F30" s="84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6</v>
      </c>
    </row>
  </sheetData>
  <mergeCells count="17">
    <mergeCell ref="E26:F26"/>
    <mergeCell ref="E27:F27"/>
    <mergeCell ref="E28:F28"/>
    <mergeCell ref="E29:F29"/>
    <mergeCell ref="E30:F3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scale="69" orientation="landscape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B10" sqref="B10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9</v>
      </c>
    </row>
    <row r="3" spans="1:7" x14ac:dyDescent="0.3">
      <c r="B3" s="8"/>
    </row>
    <row r="4" spans="1:7" x14ac:dyDescent="0.3">
      <c r="B4" t="s">
        <v>2</v>
      </c>
      <c r="C4" s="36">
        <f>'Accounting Statement'!C10</f>
        <v>9681</v>
      </c>
      <c r="D4" t="s">
        <v>53</v>
      </c>
      <c r="E4" s="36">
        <f>'Accounting Statement'!D10</f>
        <v>10659</v>
      </c>
    </row>
    <row r="6" spans="1:7" x14ac:dyDescent="0.3">
      <c r="D6" t="s">
        <v>5</v>
      </c>
      <c r="E6" s="1">
        <f>E4-C4</f>
        <v>978</v>
      </c>
    </row>
    <row r="7" spans="1:7" x14ac:dyDescent="0.3">
      <c r="D7" t="s">
        <v>38</v>
      </c>
      <c r="E7" s="6">
        <f>IF(AND(C4=0,E4=0),0,IF(C4=0,1,IF(E4=0,-1,(E4-C4)/C4)))</f>
        <v>0.10102262162999689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76" t="s">
        <v>64</v>
      </c>
    </row>
    <row r="11" spans="1:7" x14ac:dyDescent="0.3">
      <c r="B11" s="8"/>
    </row>
    <row r="12" spans="1:7" s="3" customFormat="1" ht="27.6" x14ac:dyDescent="0.3">
      <c r="B12" s="4" t="s">
        <v>4</v>
      </c>
      <c r="C12" s="4" t="s">
        <v>54</v>
      </c>
      <c r="D12" s="5" t="s">
        <v>5</v>
      </c>
      <c r="E12" s="85" t="s">
        <v>1</v>
      </c>
      <c r="F12" s="86"/>
    </row>
    <row r="13" spans="1:7" s="17" customFormat="1" x14ac:dyDescent="0.3">
      <c r="A13" s="16"/>
      <c r="B13" s="13"/>
      <c r="C13" s="13"/>
      <c r="D13" s="13">
        <f>C13-B13</f>
        <v>0</v>
      </c>
      <c r="E13" s="89"/>
      <c r="F13" s="90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83"/>
      <c r="F14" s="84"/>
    </row>
    <row r="15" spans="1:7" s="11" customFormat="1" x14ac:dyDescent="0.3">
      <c r="B15" s="12"/>
      <c r="C15" s="12"/>
      <c r="D15" s="13">
        <f t="shared" si="0"/>
        <v>0</v>
      </c>
      <c r="E15" s="83"/>
      <c r="F15" s="84"/>
    </row>
    <row r="16" spans="1:7" s="11" customFormat="1" x14ac:dyDescent="0.3">
      <c r="B16" s="12"/>
      <c r="C16" s="12"/>
      <c r="D16" s="13">
        <f t="shared" si="0"/>
        <v>0</v>
      </c>
      <c r="E16" s="83"/>
      <c r="F16" s="84"/>
    </row>
    <row r="17" spans="1:8" s="11" customFormat="1" x14ac:dyDescent="0.3">
      <c r="B17" s="12"/>
      <c r="C17" s="12"/>
      <c r="D17" s="13">
        <f t="shared" si="0"/>
        <v>0</v>
      </c>
      <c r="E17" s="83"/>
      <c r="F17" s="84"/>
    </row>
    <row r="18" spans="1:8" s="11" customFormat="1" x14ac:dyDescent="0.3">
      <c r="B18" s="12"/>
      <c r="C18" s="12"/>
      <c r="D18" s="13">
        <f t="shared" si="0"/>
        <v>0</v>
      </c>
      <c r="E18" s="83"/>
      <c r="F18" s="84"/>
    </row>
    <row r="19" spans="1:8" s="11" customFormat="1" x14ac:dyDescent="0.3">
      <c r="B19" s="12"/>
      <c r="C19" s="12"/>
      <c r="D19" s="13">
        <f t="shared" si="0"/>
        <v>0</v>
      </c>
      <c r="E19" s="83"/>
      <c r="F19" s="84"/>
    </row>
    <row r="20" spans="1:8" s="11" customFormat="1" x14ac:dyDescent="0.3">
      <c r="B20" s="12"/>
      <c r="C20" s="12"/>
      <c r="D20" s="13">
        <f t="shared" si="0"/>
        <v>0</v>
      </c>
      <c r="E20" s="83"/>
      <c r="F20" s="84"/>
    </row>
    <row r="21" spans="1:8" s="11" customFormat="1" x14ac:dyDescent="0.3">
      <c r="B21" s="12"/>
      <c r="C21" s="12"/>
      <c r="D21" s="13">
        <f t="shared" si="0"/>
        <v>0</v>
      </c>
      <c r="E21" s="83"/>
      <c r="F21" s="84"/>
    </row>
    <row r="22" spans="1:8" s="11" customFormat="1" x14ac:dyDescent="0.3">
      <c r="B22" s="12"/>
      <c r="C22" s="12"/>
      <c r="D22" s="13">
        <f t="shared" si="0"/>
        <v>0</v>
      </c>
      <c r="E22" s="83"/>
      <c r="F22" s="84"/>
    </row>
    <row r="23" spans="1:8" s="11" customFormat="1" x14ac:dyDescent="0.3">
      <c r="B23" s="12"/>
      <c r="C23" s="12"/>
      <c r="D23" s="13">
        <f t="shared" si="0"/>
        <v>0</v>
      </c>
      <c r="E23" s="83"/>
      <c r="F23" s="84"/>
    </row>
    <row r="24" spans="1:8" s="11" customFormat="1" x14ac:dyDescent="0.3">
      <c r="B24" s="12"/>
      <c r="C24" s="12"/>
      <c r="D24" s="13">
        <f t="shared" si="0"/>
        <v>0</v>
      </c>
      <c r="E24" s="83"/>
      <c r="F24" s="84"/>
    </row>
    <row r="25" spans="1:8" s="11" customFormat="1" x14ac:dyDescent="0.3">
      <c r="B25" s="12"/>
      <c r="C25" s="12"/>
      <c r="D25" s="13">
        <f t="shared" si="0"/>
        <v>0</v>
      </c>
      <c r="E25" s="83"/>
      <c r="F25" s="84"/>
    </row>
    <row r="26" spans="1:8" s="11" customFormat="1" x14ac:dyDescent="0.3">
      <c r="B26" s="12"/>
      <c r="C26" s="12"/>
      <c r="D26" s="13">
        <f t="shared" si="0"/>
        <v>0</v>
      </c>
      <c r="E26" s="83"/>
      <c r="F26" s="84"/>
    </row>
    <row r="27" spans="1:8" s="11" customFormat="1" x14ac:dyDescent="0.3">
      <c r="B27" s="12"/>
      <c r="C27" s="12"/>
      <c r="D27" s="13">
        <f t="shared" si="0"/>
        <v>0</v>
      </c>
      <c r="E27" s="83"/>
      <c r="F27" s="84"/>
    </row>
    <row r="28" spans="1:8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7"/>
      <c r="F28" s="84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6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orientation="landscape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D4" sqref="D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10</v>
      </c>
    </row>
    <row r="3" spans="1:7" x14ac:dyDescent="0.3">
      <c r="B3" s="8"/>
    </row>
    <row r="4" spans="1:7" x14ac:dyDescent="0.3">
      <c r="B4" t="s">
        <v>2</v>
      </c>
      <c r="C4" s="36">
        <f>'Accounting Statement'!C11</f>
        <v>0</v>
      </c>
      <c r="D4" t="s">
        <v>53</v>
      </c>
      <c r="E4" s="36">
        <f>'Accounting Statement'!D11</f>
        <v>0</v>
      </c>
    </row>
    <row r="6" spans="1:7" x14ac:dyDescent="0.3">
      <c r="D6" t="s">
        <v>5</v>
      </c>
      <c r="E6" s="1">
        <f>E4-C4</f>
        <v>0</v>
      </c>
    </row>
    <row r="7" spans="1:7" x14ac:dyDescent="0.3">
      <c r="D7" t="s">
        <v>38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8"/>
    </row>
    <row r="11" spans="1:7" s="3" customFormat="1" ht="27.6" x14ac:dyDescent="0.3">
      <c r="B11" s="4" t="s">
        <v>4</v>
      </c>
      <c r="C11" s="4" t="s">
        <v>54</v>
      </c>
      <c r="D11" s="5" t="s">
        <v>5</v>
      </c>
      <c r="E11" s="85" t="s">
        <v>1</v>
      </c>
      <c r="F11" s="86"/>
    </row>
    <row r="12" spans="1:7" s="17" customFormat="1" x14ac:dyDescent="0.3">
      <c r="A12" s="16"/>
      <c r="B12" s="13"/>
      <c r="C12" s="13"/>
      <c r="D12" s="13">
        <f>C12-B12</f>
        <v>0</v>
      </c>
      <c r="E12" s="89"/>
      <c r="F12" s="90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83"/>
      <c r="F13" s="84"/>
    </row>
    <row r="14" spans="1:7" s="11" customFormat="1" x14ac:dyDescent="0.3">
      <c r="B14" s="12"/>
      <c r="C14" s="12"/>
      <c r="D14" s="13">
        <f t="shared" si="0"/>
        <v>0</v>
      </c>
      <c r="E14" s="83"/>
      <c r="F14" s="84"/>
    </row>
    <row r="15" spans="1:7" s="11" customFormat="1" x14ac:dyDescent="0.3">
      <c r="B15" s="12"/>
      <c r="C15" s="12"/>
      <c r="D15" s="13">
        <f t="shared" si="0"/>
        <v>0</v>
      </c>
      <c r="E15" s="83"/>
      <c r="F15" s="84"/>
    </row>
    <row r="16" spans="1:7" s="11" customFormat="1" x14ac:dyDescent="0.3">
      <c r="B16" s="12"/>
      <c r="C16" s="12"/>
      <c r="D16" s="13">
        <f t="shared" si="0"/>
        <v>0</v>
      </c>
      <c r="E16" s="83"/>
      <c r="F16" s="84"/>
    </row>
    <row r="17" spans="1:8" s="11" customFormat="1" x14ac:dyDescent="0.3">
      <c r="B17" s="12"/>
      <c r="C17" s="12"/>
      <c r="D17" s="13">
        <f t="shared" si="0"/>
        <v>0</v>
      </c>
      <c r="E17" s="83"/>
      <c r="F17" s="84"/>
    </row>
    <row r="18" spans="1:8" s="11" customFormat="1" x14ac:dyDescent="0.3">
      <c r="B18" s="12"/>
      <c r="C18" s="12"/>
      <c r="D18" s="13">
        <f t="shared" si="0"/>
        <v>0</v>
      </c>
      <c r="E18" s="83"/>
      <c r="F18" s="84"/>
    </row>
    <row r="19" spans="1:8" s="11" customFormat="1" x14ac:dyDescent="0.3">
      <c r="B19" s="12"/>
      <c r="C19" s="12"/>
      <c r="D19" s="13">
        <f t="shared" si="0"/>
        <v>0</v>
      </c>
      <c r="E19" s="83"/>
      <c r="F19" s="84"/>
    </row>
    <row r="20" spans="1:8" s="11" customFormat="1" x14ac:dyDescent="0.3">
      <c r="B20" s="12"/>
      <c r="C20" s="12"/>
      <c r="D20" s="13">
        <f t="shared" si="0"/>
        <v>0</v>
      </c>
      <c r="E20" s="83"/>
      <c r="F20" s="84"/>
    </row>
    <row r="21" spans="1:8" s="11" customFormat="1" x14ac:dyDescent="0.3">
      <c r="B21" s="12"/>
      <c r="C21" s="12"/>
      <c r="D21" s="13">
        <f t="shared" si="0"/>
        <v>0</v>
      </c>
      <c r="E21" s="83"/>
      <c r="F21" s="84"/>
    </row>
    <row r="22" spans="1:8" s="11" customFormat="1" x14ac:dyDescent="0.3">
      <c r="B22" s="12"/>
      <c r="C22" s="12"/>
      <c r="D22" s="13">
        <f t="shared" si="0"/>
        <v>0</v>
      </c>
      <c r="E22" s="83"/>
      <c r="F22" s="84"/>
    </row>
    <row r="23" spans="1:8" s="11" customFormat="1" x14ac:dyDescent="0.3">
      <c r="B23" s="12"/>
      <c r="C23" s="12"/>
      <c r="D23" s="13">
        <f t="shared" si="0"/>
        <v>0</v>
      </c>
      <c r="E23" s="83"/>
      <c r="F23" s="84"/>
    </row>
    <row r="24" spans="1:8" s="11" customFormat="1" x14ac:dyDescent="0.3">
      <c r="B24" s="12"/>
      <c r="C24" s="12"/>
      <c r="D24" s="13">
        <f t="shared" si="0"/>
        <v>0</v>
      </c>
      <c r="E24" s="83"/>
      <c r="F24" s="84"/>
    </row>
    <row r="25" spans="1:8" s="11" customFormat="1" x14ac:dyDescent="0.3">
      <c r="B25" s="12"/>
      <c r="C25" s="12"/>
      <c r="D25" s="13">
        <f t="shared" si="0"/>
        <v>0</v>
      </c>
      <c r="E25" s="83"/>
      <c r="F25" s="84"/>
    </row>
    <row r="26" spans="1:8" s="11" customFormat="1" x14ac:dyDescent="0.3">
      <c r="B26" s="12"/>
      <c r="C26" s="12"/>
      <c r="D26" s="13">
        <f t="shared" si="0"/>
        <v>0</v>
      </c>
      <c r="E26" s="83"/>
      <c r="F26" s="84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7"/>
      <c r="F27" s="84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6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orientation="landscape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topLeftCell="A5" workbookViewId="0">
      <selection activeCell="E25" sqref="E25:F25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114" customWidth="1"/>
    <col min="7" max="7" width="20.33203125" customWidth="1"/>
  </cols>
  <sheetData>
    <row r="1" spans="1:8" x14ac:dyDescent="0.3">
      <c r="B1" s="15" t="s">
        <v>11</v>
      </c>
    </row>
    <row r="3" spans="1:8" x14ac:dyDescent="0.3">
      <c r="B3" s="8"/>
    </row>
    <row r="4" spans="1:8" x14ac:dyDescent="0.3">
      <c r="B4" t="s">
        <v>2</v>
      </c>
      <c r="C4" s="36">
        <f>'Accounting Statement'!C12</f>
        <v>12806</v>
      </c>
      <c r="D4" t="s">
        <v>53</v>
      </c>
      <c r="E4" s="36">
        <f>'Accounting Statement'!D12</f>
        <v>10297</v>
      </c>
    </row>
    <row r="6" spans="1:8" x14ac:dyDescent="0.3">
      <c r="D6" t="s">
        <v>5</v>
      </c>
      <c r="E6" s="1">
        <f>E4-C4</f>
        <v>-2509</v>
      </c>
    </row>
    <row r="7" spans="1:8" x14ac:dyDescent="0.3">
      <c r="D7" t="s">
        <v>38</v>
      </c>
      <c r="E7" s="6">
        <f>IF(AND(C4=0,E4=0),0,IF(C4=0,1,IF(E4=0,-1,(E4-C4)/C4)))</f>
        <v>-0.1959237857254412</v>
      </c>
      <c r="F7" t="str">
        <f>IF(E7&lt;-0.15,"yes explain",IF(E7&gt;0.15,"Yes explain","No explanation required"))</f>
        <v>yes explain</v>
      </c>
    </row>
    <row r="9" spans="1:8" x14ac:dyDescent="0.3">
      <c r="B9" s="8" t="s">
        <v>7</v>
      </c>
    </row>
    <row r="10" spans="1:8" ht="15" x14ac:dyDescent="0.35">
      <c r="B10" s="18" t="s">
        <v>40</v>
      </c>
    </row>
    <row r="11" spans="1:8" x14ac:dyDescent="0.3">
      <c r="B11" s="76" t="s">
        <v>55</v>
      </c>
    </row>
    <row r="12" spans="1:8" x14ac:dyDescent="0.3">
      <c r="B12" s="8"/>
    </row>
    <row r="13" spans="1:8" s="3" customFormat="1" ht="27.6" x14ac:dyDescent="0.3">
      <c r="B13" s="4" t="s">
        <v>4</v>
      </c>
      <c r="C13" s="4" t="s">
        <v>54</v>
      </c>
      <c r="D13" s="5" t="s">
        <v>5</v>
      </c>
      <c r="E13" s="85" t="s">
        <v>1</v>
      </c>
      <c r="F13" s="86"/>
      <c r="G13" s="85" t="s">
        <v>56</v>
      </c>
      <c r="H13" s="86"/>
    </row>
    <row r="14" spans="1:8" s="17" customFormat="1" x14ac:dyDescent="0.3">
      <c r="A14" s="16"/>
      <c r="B14" s="12">
        <v>233</v>
      </c>
      <c r="C14" s="12">
        <v>315</v>
      </c>
      <c r="D14" s="74">
        <f>C14-B14</f>
        <v>82</v>
      </c>
      <c r="E14" s="83" t="s">
        <v>69</v>
      </c>
      <c r="F14" s="88"/>
      <c r="G14" s="16"/>
    </row>
    <row r="15" spans="1:8" s="11" customFormat="1" x14ac:dyDescent="0.3">
      <c r="B15" s="12">
        <v>938</v>
      </c>
      <c r="C15" s="12">
        <v>227</v>
      </c>
      <c r="D15" s="74">
        <f t="shared" ref="D15:D28" si="0">C15-B15</f>
        <v>-711</v>
      </c>
      <c r="E15" s="83" t="s">
        <v>68</v>
      </c>
      <c r="F15" s="84"/>
    </row>
    <row r="16" spans="1:8" s="77" customFormat="1" x14ac:dyDescent="0.3">
      <c r="B16" s="78">
        <v>1416</v>
      </c>
      <c r="C16" s="78">
        <v>2121</v>
      </c>
      <c r="D16" s="79">
        <f t="shared" si="0"/>
        <v>705</v>
      </c>
      <c r="E16" s="91" t="s">
        <v>81</v>
      </c>
      <c r="F16" s="92"/>
      <c r="G16" s="77" t="s">
        <v>70</v>
      </c>
    </row>
    <row r="17" spans="1:8" s="11" customFormat="1" x14ac:dyDescent="0.3">
      <c r="B17" s="12">
        <v>476</v>
      </c>
      <c r="C17" s="12">
        <v>727</v>
      </c>
      <c r="D17" s="74">
        <f t="shared" si="0"/>
        <v>251</v>
      </c>
      <c r="E17" s="93" t="s">
        <v>90</v>
      </c>
      <c r="F17" s="94"/>
    </row>
    <row r="18" spans="1:8" s="11" customFormat="1" x14ac:dyDescent="0.3">
      <c r="B18" s="12">
        <v>1766</v>
      </c>
      <c r="C18" s="12">
        <v>1861</v>
      </c>
      <c r="D18" s="74">
        <f t="shared" si="0"/>
        <v>95</v>
      </c>
      <c r="E18" s="83" t="s">
        <v>77</v>
      </c>
      <c r="F18" s="88"/>
    </row>
    <row r="19" spans="1:8" s="11" customFormat="1" x14ac:dyDescent="0.3">
      <c r="B19" s="12">
        <v>3949</v>
      </c>
      <c r="C19" s="12">
        <v>1320</v>
      </c>
      <c r="D19" s="74">
        <f t="shared" si="0"/>
        <v>-2629</v>
      </c>
      <c r="E19" s="83" t="s">
        <v>91</v>
      </c>
      <c r="F19" s="88"/>
    </row>
    <row r="20" spans="1:8" s="11" customFormat="1" x14ac:dyDescent="0.3">
      <c r="B20" s="12">
        <v>439</v>
      </c>
      <c r="C20" s="12">
        <v>402</v>
      </c>
      <c r="D20" s="74">
        <f t="shared" si="0"/>
        <v>-37</v>
      </c>
      <c r="E20" s="83" t="s">
        <v>71</v>
      </c>
      <c r="F20" s="88"/>
    </row>
    <row r="21" spans="1:8" s="11" customFormat="1" x14ac:dyDescent="0.3">
      <c r="B21" s="12">
        <v>180</v>
      </c>
      <c r="C21" s="12">
        <v>200</v>
      </c>
      <c r="D21" s="74">
        <f t="shared" si="0"/>
        <v>20</v>
      </c>
      <c r="E21" s="83" t="s">
        <v>78</v>
      </c>
      <c r="F21" s="88"/>
    </row>
    <row r="22" spans="1:8" s="11" customFormat="1" x14ac:dyDescent="0.3">
      <c r="B22" s="12">
        <v>35</v>
      </c>
      <c r="C22" s="12">
        <v>56</v>
      </c>
      <c r="D22" s="74">
        <f t="shared" si="0"/>
        <v>21</v>
      </c>
      <c r="E22" s="83" t="s">
        <v>72</v>
      </c>
      <c r="F22" s="88"/>
    </row>
    <row r="23" spans="1:8" s="11" customFormat="1" x14ac:dyDescent="0.3">
      <c r="B23" s="12">
        <v>155</v>
      </c>
      <c r="C23" s="12">
        <v>50</v>
      </c>
      <c r="D23" s="74">
        <f t="shared" si="0"/>
        <v>-105</v>
      </c>
      <c r="E23" s="83" t="s">
        <v>79</v>
      </c>
      <c r="F23" s="88"/>
    </row>
    <row r="24" spans="1:8" s="11" customFormat="1" x14ac:dyDescent="0.3">
      <c r="B24" s="12">
        <v>388</v>
      </c>
      <c r="C24" s="12">
        <v>418</v>
      </c>
      <c r="D24" s="74">
        <f t="shared" si="0"/>
        <v>30</v>
      </c>
      <c r="E24" s="83" t="s">
        <v>73</v>
      </c>
      <c r="F24" s="88"/>
    </row>
    <row r="25" spans="1:8" s="11" customFormat="1" x14ac:dyDescent="0.3">
      <c r="B25" s="12">
        <v>387</v>
      </c>
      <c r="C25" s="12">
        <v>0</v>
      </c>
      <c r="D25" s="74">
        <f t="shared" si="0"/>
        <v>-387</v>
      </c>
      <c r="E25" s="83" t="s">
        <v>80</v>
      </c>
      <c r="F25" s="88"/>
    </row>
    <row r="26" spans="1:8" s="11" customFormat="1" x14ac:dyDescent="0.3">
      <c r="B26" s="12">
        <v>1345</v>
      </c>
      <c r="C26" s="12">
        <v>1300</v>
      </c>
      <c r="D26" s="74">
        <f t="shared" si="0"/>
        <v>-45</v>
      </c>
      <c r="E26" s="83" t="s">
        <v>74</v>
      </c>
      <c r="F26" s="88"/>
    </row>
    <row r="27" spans="1:8" s="11" customFormat="1" x14ac:dyDescent="0.3">
      <c r="B27" s="12">
        <v>810</v>
      </c>
      <c r="C27" s="12">
        <v>1000</v>
      </c>
      <c r="D27" s="74">
        <f t="shared" si="0"/>
        <v>190</v>
      </c>
      <c r="E27" s="83" t="s">
        <v>75</v>
      </c>
      <c r="F27" s="88"/>
    </row>
    <row r="28" spans="1:8" s="11" customFormat="1" x14ac:dyDescent="0.3">
      <c r="B28" s="12">
        <v>289</v>
      </c>
      <c r="C28" s="12">
        <v>299</v>
      </c>
      <c r="D28" s="74">
        <f t="shared" si="0"/>
        <v>10</v>
      </c>
      <c r="E28" s="83" t="s">
        <v>76</v>
      </c>
      <c r="F28" s="88"/>
    </row>
    <row r="29" spans="1:8" x14ac:dyDescent="0.3">
      <c r="A29" s="9" t="s">
        <v>0</v>
      </c>
      <c r="B29" s="10">
        <f>SUM(B14:B28)</f>
        <v>12806</v>
      </c>
      <c r="C29" s="10">
        <f>SUM(C14:C28)</f>
        <v>10296</v>
      </c>
      <c r="D29" s="75">
        <f>SUM(D14:D28)</f>
        <v>-2510</v>
      </c>
      <c r="E29" s="87"/>
      <c r="F29" s="84"/>
      <c r="G29" s="7"/>
    </row>
    <row r="30" spans="1:8" x14ac:dyDescent="0.3">
      <c r="H30" s="2"/>
    </row>
    <row r="31" spans="1:8" x14ac:dyDescent="0.3">
      <c r="F31" s="7"/>
    </row>
    <row r="32" spans="1:8" x14ac:dyDescent="0.3">
      <c r="A32" s="14" t="s">
        <v>6</v>
      </c>
    </row>
  </sheetData>
  <mergeCells count="18">
    <mergeCell ref="G13:H13"/>
    <mergeCell ref="E25:F25"/>
    <mergeCell ref="E26:F26"/>
    <mergeCell ref="E27:F27"/>
    <mergeCell ref="E28:F28"/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paperSize="9" scale="69" orientation="landscape" horizontalDpi="300" verticalDpi="300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tabSelected="1" topLeftCell="A4" workbookViewId="0">
      <selection activeCell="E20" sqref="E20"/>
    </sheetView>
  </sheetViews>
  <sheetFormatPr defaultColWidth="9.109375" defaultRowHeight="14.4" x14ac:dyDescent="0.3"/>
  <cols>
    <col min="1" max="1" width="6.88671875" style="59" bestFit="1" customWidth="1"/>
    <col min="2" max="2" width="11.33203125" style="59" customWidth="1"/>
    <col min="3" max="3" width="24" style="59" bestFit="1" customWidth="1"/>
    <col min="4" max="4" width="10.44140625" style="59" bestFit="1" customWidth="1"/>
    <col min="5" max="5" width="9.88671875" style="59" customWidth="1"/>
    <col min="6" max="6" width="12.5546875" style="59" customWidth="1"/>
    <col min="7" max="16384" width="9.109375" style="59"/>
  </cols>
  <sheetData>
    <row r="1" spans="2:7" x14ac:dyDescent="0.3">
      <c r="B1" s="64" t="s">
        <v>44</v>
      </c>
    </row>
    <row r="3" spans="2:7" x14ac:dyDescent="0.3">
      <c r="B3" s="60"/>
    </row>
    <row r="4" spans="2:7" x14ac:dyDescent="0.3">
      <c r="B4" s="59" t="s">
        <v>45</v>
      </c>
      <c r="C4" s="65">
        <f>'Accounting Statement'!D13</f>
        <v>36651</v>
      </c>
      <c r="D4" s="59" t="s">
        <v>46</v>
      </c>
      <c r="E4" s="65">
        <f>'Accounting Statement'!D8</f>
        <v>14710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47</v>
      </c>
      <c r="F8" s="60" t="s">
        <v>47</v>
      </c>
      <c r="G8" s="60" t="s">
        <v>47</v>
      </c>
    </row>
    <row r="9" spans="2:7" x14ac:dyDescent="0.3">
      <c r="B9" s="60" t="s">
        <v>48</v>
      </c>
    </row>
    <row r="10" spans="2:7" x14ac:dyDescent="0.3">
      <c r="C10" s="61" t="s">
        <v>84</v>
      </c>
      <c r="E10" s="61">
        <v>10200</v>
      </c>
    </row>
    <row r="11" spans="2:7" x14ac:dyDescent="0.3">
      <c r="C11" s="61" t="s">
        <v>85</v>
      </c>
      <c r="E11" s="61">
        <v>1500</v>
      </c>
    </row>
    <row r="12" spans="2:7" x14ac:dyDescent="0.3">
      <c r="C12" s="61" t="s">
        <v>86</v>
      </c>
      <c r="E12" s="61">
        <v>4805</v>
      </c>
    </row>
    <row r="13" spans="2:7" x14ac:dyDescent="0.3">
      <c r="C13" s="61" t="s">
        <v>87</v>
      </c>
      <c r="E13" s="61">
        <v>9305</v>
      </c>
    </row>
    <row r="14" spans="2:7" x14ac:dyDescent="0.3">
      <c r="C14" s="61" t="s">
        <v>88</v>
      </c>
      <c r="E14" s="61">
        <v>1272</v>
      </c>
    </row>
    <row r="15" spans="2:7" x14ac:dyDescent="0.3">
      <c r="C15" s="61" t="s">
        <v>89</v>
      </c>
      <c r="E15" s="61">
        <v>5975</v>
      </c>
    </row>
    <row r="16" spans="2:7" x14ac:dyDescent="0.3">
      <c r="C16" s="61"/>
      <c r="E16" s="61"/>
    </row>
    <row r="17" spans="2:7" x14ac:dyDescent="0.3">
      <c r="F17" s="62">
        <f>SUM(E10:E16)</f>
        <v>33057</v>
      </c>
    </row>
    <row r="19" spans="2:7" x14ac:dyDescent="0.3">
      <c r="B19" s="60" t="s">
        <v>49</v>
      </c>
      <c r="E19" s="61">
        <v>3594</v>
      </c>
    </row>
    <row r="20" spans="2:7" x14ac:dyDescent="0.3">
      <c r="F20" s="62">
        <f>E19</f>
        <v>3594</v>
      </c>
    </row>
    <row r="21" spans="2:7" ht="15" thickBot="1" x14ac:dyDescent="0.35">
      <c r="B21" s="60" t="s">
        <v>50</v>
      </c>
      <c r="G21" s="63">
        <f>F17+F20</f>
        <v>36651</v>
      </c>
    </row>
    <row r="22" spans="2:7" ht="15" thickTop="1" x14ac:dyDescent="0.3"/>
  </sheetData>
  <pageMargins left="0.7" right="0.7" top="0.75" bottom="0.75" header="0.3" footer="0.3"/>
  <pageSetup paperSize="9" orientation="landscape" horizontalDpi="300" verticalDpi="300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topLeftCell="A5" workbookViewId="0">
      <selection activeCell="E5" sqref="E5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</cols>
  <sheetData>
    <row r="1" spans="1:8" x14ac:dyDescent="0.3">
      <c r="B1" s="15" t="s">
        <v>12</v>
      </c>
    </row>
    <row r="3" spans="1:8" x14ac:dyDescent="0.3">
      <c r="B3" s="8"/>
    </row>
    <row r="4" spans="1:8" x14ac:dyDescent="0.3">
      <c r="B4" t="s">
        <v>2</v>
      </c>
      <c r="C4" s="36">
        <f>'Accounting Statement'!C16</f>
        <v>22038</v>
      </c>
      <c r="D4" t="s">
        <v>53</v>
      </c>
      <c r="E4" s="36">
        <f>'Accounting Statement'!D16</f>
        <v>23550</v>
      </c>
    </row>
    <row r="6" spans="1:8" x14ac:dyDescent="0.3">
      <c r="D6" t="s">
        <v>5</v>
      </c>
      <c r="E6" s="1">
        <f>E4-C4</f>
        <v>1512</v>
      </c>
    </row>
    <row r="7" spans="1:8" x14ac:dyDescent="0.3">
      <c r="D7" t="s">
        <v>38</v>
      </c>
      <c r="E7" s="6">
        <f>IF(AND(C4=0,E4=0),0,IF(C4=0,1,IF(E4=0,-1,(E4-C4)/C4)))</f>
        <v>6.8608766675741895E-2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3">
      <c r="B9" s="8" t="s">
        <v>7</v>
      </c>
    </row>
    <row r="10" spans="1:8" ht="15" x14ac:dyDescent="0.35">
      <c r="B10" s="19" t="s">
        <v>13</v>
      </c>
    </row>
    <row r="11" spans="1:8" ht="15" x14ac:dyDescent="0.35">
      <c r="B11" s="18" t="s">
        <v>57</v>
      </c>
    </row>
    <row r="12" spans="1:8" s="3" customFormat="1" ht="26.25" customHeight="1" x14ac:dyDescent="0.3">
      <c r="B12" s="4" t="s">
        <v>4</v>
      </c>
      <c r="C12" s="4" t="s">
        <v>54</v>
      </c>
      <c r="D12" s="5" t="s">
        <v>5</v>
      </c>
      <c r="E12" s="85" t="s">
        <v>1</v>
      </c>
      <c r="F12" s="86"/>
      <c r="G12" s="72" t="s">
        <v>61</v>
      </c>
      <c r="H12" s="73" t="s">
        <v>62</v>
      </c>
    </row>
    <row r="13" spans="1:8" s="17" customFormat="1" x14ac:dyDescent="0.3">
      <c r="A13" s="16"/>
      <c r="B13" s="12">
        <v>22038</v>
      </c>
      <c r="C13" s="12">
        <v>23550</v>
      </c>
      <c r="D13" s="13">
        <f>C13-B13</f>
        <v>1512</v>
      </c>
      <c r="E13" s="83" t="s">
        <v>82</v>
      </c>
      <c r="F13" s="88"/>
      <c r="G13" s="16" t="s">
        <v>70</v>
      </c>
    </row>
    <row r="14" spans="1:8" s="11" customFormat="1" x14ac:dyDescent="0.3">
      <c r="B14" s="12"/>
      <c r="C14" s="12"/>
      <c r="D14" s="13">
        <f t="shared" ref="D14:D27" si="0">C14-B14</f>
        <v>0</v>
      </c>
      <c r="E14" s="83"/>
      <c r="F14" s="84"/>
    </row>
    <row r="15" spans="1:8" s="11" customFormat="1" x14ac:dyDescent="0.3">
      <c r="B15" s="12"/>
      <c r="C15" s="12"/>
      <c r="D15" s="13">
        <f t="shared" si="0"/>
        <v>0</v>
      </c>
      <c r="E15" s="83"/>
      <c r="F15" s="84"/>
    </row>
    <row r="16" spans="1:8" s="11" customFormat="1" x14ac:dyDescent="0.3">
      <c r="B16" s="12"/>
      <c r="C16" s="12"/>
      <c r="D16" s="13">
        <f t="shared" si="0"/>
        <v>0</v>
      </c>
      <c r="E16" s="83"/>
      <c r="F16" s="84"/>
    </row>
    <row r="17" spans="1:12" s="11" customFormat="1" x14ac:dyDescent="0.3">
      <c r="B17" s="12"/>
      <c r="C17" s="12"/>
      <c r="D17" s="13">
        <f t="shared" si="0"/>
        <v>0</v>
      </c>
      <c r="E17" s="83"/>
      <c r="F17" s="84"/>
    </row>
    <row r="18" spans="1:12" s="11" customFormat="1" x14ac:dyDescent="0.3">
      <c r="B18" s="12"/>
      <c r="C18" s="12"/>
      <c r="D18" s="13">
        <f t="shared" si="0"/>
        <v>0</v>
      </c>
      <c r="E18" s="83"/>
      <c r="F18" s="84"/>
      <c r="L18" s="20"/>
    </row>
    <row r="19" spans="1:12" s="11" customFormat="1" x14ac:dyDescent="0.3">
      <c r="B19" s="12"/>
      <c r="C19" s="12"/>
      <c r="D19" s="13">
        <f t="shared" si="0"/>
        <v>0</v>
      </c>
      <c r="E19" s="83"/>
      <c r="F19" s="84"/>
    </row>
    <row r="20" spans="1:12" s="11" customFormat="1" x14ac:dyDescent="0.3">
      <c r="B20" s="12"/>
      <c r="C20" s="12"/>
      <c r="D20" s="13">
        <f t="shared" si="0"/>
        <v>0</v>
      </c>
      <c r="E20" s="83"/>
      <c r="F20" s="84"/>
    </row>
    <row r="21" spans="1:12" s="11" customFormat="1" x14ac:dyDescent="0.3">
      <c r="B21" s="12"/>
      <c r="C21" s="12"/>
      <c r="D21" s="13">
        <f t="shared" si="0"/>
        <v>0</v>
      </c>
      <c r="E21" s="83"/>
      <c r="F21" s="84"/>
    </row>
    <row r="22" spans="1:12" s="11" customFormat="1" x14ac:dyDescent="0.3">
      <c r="B22" s="12"/>
      <c r="C22" s="12"/>
      <c r="D22" s="13">
        <f t="shared" si="0"/>
        <v>0</v>
      </c>
      <c r="E22" s="83"/>
      <c r="F22" s="84"/>
    </row>
    <row r="23" spans="1:12" s="11" customFormat="1" x14ac:dyDescent="0.3">
      <c r="B23" s="12"/>
      <c r="C23" s="12"/>
      <c r="D23" s="13">
        <f t="shared" si="0"/>
        <v>0</v>
      </c>
      <c r="E23" s="83"/>
      <c r="F23" s="84"/>
    </row>
    <row r="24" spans="1:12" s="11" customFormat="1" x14ac:dyDescent="0.3">
      <c r="B24" s="12"/>
      <c r="C24" s="12"/>
      <c r="D24" s="13">
        <f t="shared" si="0"/>
        <v>0</v>
      </c>
      <c r="E24" s="83"/>
      <c r="F24" s="84"/>
    </row>
    <row r="25" spans="1:12" s="11" customFormat="1" x14ac:dyDescent="0.3">
      <c r="B25" s="12"/>
      <c r="C25" s="12"/>
      <c r="D25" s="13">
        <f t="shared" si="0"/>
        <v>0</v>
      </c>
      <c r="E25" s="83"/>
      <c r="F25" s="84"/>
    </row>
    <row r="26" spans="1:12" s="11" customFormat="1" x14ac:dyDescent="0.3">
      <c r="B26" s="12"/>
      <c r="C26" s="12"/>
      <c r="D26" s="13">
        <f t="shared" si="0"/>
        <v>0</v>
      </c>
      <c r="E26" s="83"/>
      <c r="F26" s="84"/>
    </row>
    <row r="27" spans="1:12" s="11" customFormat="1" x14ac:dyDescent="0.3">
      <c r="B27" s="12"/>
      <c r="C27" s="12"/>
      <c r="D27" s="13">
        <f t="shared" si="0"/>
        <v>0</v>
      </c>
      <c r="E27" s="83"/>
      <c r="F27" s="84"/>
    </row>
    <row r="28" spans="1:12" x14ac:dyDescent="0.3">
      <c r="A28" s="9" t="s">
        <v>0</v>
      </c>
      <c r="B28" s="10">
        <f>SUM(B13:B27)</f>
        <v>22038</v>
      </c>
      <c r="C28" s="10">
        <f>SUM(C13:C27)</f>
        <v>23550</v>
      </c>
      <c r="D28" s="10">
        <f>SUM(D13:D27)</f>
        <v>1512</v>
      </c>
      <c r="E28" s="87"/>
      <c r="F28" s="84"/>
      <c r="G28" s="7"/>
    </row>
    <row r="29" spans="1:12" x14ac:dyDescent="0.3">
      <c r="H29" s="2"/>
    </row>
    <row r="30" spans="1:12" x14ac:dyDescent="0.3">
      <c r="A30" s="14" t="s">
        <v>6</v>
      </c>
      <c r="F30" s="7"/>
    </row>
    <row r="32" spans="1:12" ht="15" x14ac:dyDescent="0.35">
      <c r="B32" s="18" t="s">
        <v>58</v>
      </c>
    </row>
    <row r="33" spans="1:8" x14ac:dyDescent="0.3">
      <c r="B33" t="s">
        <v>63</v>
      </c>
    </row>
    <row r="34" spans="1:8" x14ac:dyDescent="0.3">
      <c r="B34" t="s">
        <v>2</v>
      </c>
      <c r="C34" s="36">
        <f>'Accounting Statement'!C45</f>
        <v>0</v>
      </c>
      <c r="D34" t="s">
        <v>53</v>
      </c>
      <c r="E34" s="36">
        <f>'Accounting Statement'!D45</f>
        <v>0</v>
      </c>
    </row>
    <row r="36" spans="1:8" ht="41.4" x14ac:dyDescent="0.3">
      <c r="A36" s="3"/>
      <c r="B36" s="4" t="s">
        <v>4</v>
      </c>
      <c r="C36" s="4" t="s">
        <v>54</v>
      </c>
      <c r="D36" s="5" t="s">
        <v>5</v>
      </c>
      <c r="E36" s="85" t="s">
        <v>1</v>
      </c>
      <c r="F36" s="86"/>
      <c r="G36" s="72" t="s">
        <v>61</v>
      </c>
      <c r="H36" s="73" t="s">
        <v>62</v>
      </c>
    </row>
    <row r="37" spans="1:8" x14ac:dyDescent="0.3">
      <c r="A37" s="16"/>
      <c r="B37" s="13"/>
      <c r="C37" s="13"/>
      <c r="D37" s="13">
        <f>C37-B37</f>
        <v>0</v>
      </c>
      <c r="E37" s="89"/>
      <c r="F37" s="90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83"/>
      <c r="F38" s="84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83"/>
      <c r="F39" s="84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7"/>
      <c r="F40" s="84"/>
      <c r="G40" s="7"/>
    </row>
  </sheetData>
  <mergeCells count="22">
    <mergeCell ref="E40:F40"/>
    <mergeCell ref="E39:F39"/>
    <mergeCell ref="E36:F36"/>
    <mergeCell ref="E37:F37"/>
    <mergeCell ref="E38:F38"/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9" orientation="landscape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E16" sqref="E16:F16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14</v>
      </c>
    </row>
    <row r="3" spans="1:7" x14ac:dyDescent="0.3">
      <c r="B3" s="8"/>
    </row>
    <row r="4" spans="1:7" x14ac:dyDescent="0.3">
      <c r="B4" t="s">
        <v>2</v>
      </c>
      <c r="C4" s="36">
        <f>'Accounting Statement'!C17</f>
        <v>0</v>
      </c>
      <c r="D4" t="s">
        <v>53</v>
      </c>
      <c r="E4" s="36">
        <f>'Accounting Statement'!D17</f>
        <v>0</v>
      </c>
    </row>
    <row r="6" spans="1:7" x14ac:dyDescent="0.3">
      <c r="D6" t="s">
        <v>5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7</v>
      </c>
    </row>
    <row r="10" spans="1:7" ht="15" x14ac:dyDescent="0.35">
      <c r="B10" s="18" t="s">
        <v>59</v>
      </c>
    </row>
    <row r="11" spans="1:7" s="3" customFormat="1" ht="27.6" x14ac:dyDescent="0.3">
      <c r="B11" s="4" t="s">
        <v>4</v>
      </c>
      <c r="C11" s="4" t="s">
        <v>54</v>
      </c>
      <c r="D11" s="5" t="s">
        <v>5</v>
      </c>
      <c r="E11" s="85" t="s">
        <v>1</v>
      </c>
      <c r="F11" s="86"/>
    </row>
    <row r="12" spans="1:7" s="17" customFormat="1" x14ac:dyDescent="0.3">
      <c r="A12" s="16"/>
      <c r="B12" s="13"/>
      <c r="C12" s="13"/>
      <c r="D12" s="13">
        <f>C12-B12</f>
        <v>0</v>
      </c>
      <c r="E12" s="89"/>
      <c r="F12" s="90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83"/>
      <c r="F13" s="84"/>
    </row>
    <row r="14" spans="1:7" s="11" customFormat="1" x14ac:dyDescent="0.3">
      <c r="B14" s="12"/>
      <c r="C14" s="12"/>
      <c r="D14" s="13">
        <f t="shared" si="0"/>
        <v>0</v>
      </c>
      <c r="E14" s="83"/>
      <c r="F14" s="84"/>
    </row>
    <row r="15" spans="1:7" s="11" customFormat="1" x14ac:dyDescent="0.3">
      <c r="B15" s="12"/>
      <c r="C15" s="12"/>
      <c r="D15" s="13">
        <f t="shared" si="0"/>
        <v>0</v>
      </c>
      <c r="E15" s="83"/>
      <c r="F15" s="84"/>
    </row>
    <row r="16" spans="1:7" s="11" customFormat="1" x14ac:dyDescent="0.3">
      <c r="B16" s="12"/>
      <c r="C16" s="12"/>
      <c r="D16" s="13">
        <f t="shared" si="0"/>
        <v>0</v>
      </c>
      <c r="E16" s="83"/>
      <c r="F16" s="84"/>
    </row>
    <row r="17" spans="1:8" s="11" customFormat="1" x14ac:dyDescent="0.3">
      <c r="B17" s="12"/>
      <c r="C17" s="12"/>
      <c r="D17" s="13">
        <f t="shared" si="0"/>
        <v>0</v>
      </c>
      <c r="E17" s="83"/>
      <c r="F17" s="84"/>
    </row>
    <row r="18" spans="1:8" s="11" customFormat="1" x14ac:dyDescent="0.3">
      <c r="B18" s="12"/>
      <c r="C18" s="12"/>
      <c r="D18" s="13">
        <f t="shared" si="0"/>
        <v>0</v>
      </c>
      <c r="E18" s="83"/>
      <c r="F18" s="84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7"/>
      <c r="F19" s="84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6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orientation="landscape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jodie ellis</cp:lastModifiedBy>
  <cp:lastPrinted>2024-04-02T08:37:26Z</cp:lastPrinted>
  <dcterms:created xsi:type="dcterms:W3CDTF">2023-03-10T09:35:56Z</dcterms:created>
  <dcterms:modified xsi:type="dcterms:W3CDTF">2024-04-02T08:38:48Z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